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nda Bray\Documents\My Files\Work Files\Professional Bodies\AusIMM\CP Assessor\Proposed changes\"/>
    </mc:Choice>
  </mc:AlternateContent>
  <xr:revisionPtr revIDLastSave="0" documentId="13_ncr:1_{9B35193D-1001-4F9F-AB53-6EA5E4F6DA79}" xr6:coauthVersionLast="47" xr6:coauthVersionMax="47" xr10:uidLastSave="{00000000-0000-0000-0000-000000000000}"/>
  <bookViews>
    <workbookView xWindow="885" yWindow="-120" windowWidth="28035" windowHeight="16440" xr2:uid="{F2A93FAF-1551-40AC-B5AE-1BB986695E05}"/>
  </bookViews>
  <sheets>
    <sheet name="Form" sheetId="1" r:id="rId1"/>
    <sheet name="Conflict of Interest" sheetId="3" r:id="rId2"/>
    <sheet name="Drop Down Lists" sheetId="2" state="hidden" r:id="rId3"/>
  </sheets>
  <definedNames>
    <definedName name="_Hlk36203289" localSheetId="0">Form!#REF!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9" i="1" l="1"/>
  <c r="C103" i="1"/>
  <c r="C115" i="1"/>
  <c r="C116" i="1"/>
  <c r="C111" i="1"/>
  <c r="C110" i="1"/>
  <c r="C112" i="1"/>
  <c r="C109" i="1"/>
  <c r="C114" i="1"/>
  <c r="B80" i="1"/>
  <c r="B72" i="1"/>
  <c r="B64" i="1"/>
  <c r="C40" i="1"/>
  <c r="B43" i="1" s="1"/>
  <c r="B31" i="1"/>
  <c r="B42" i="1" l="1"/>
  <c r="E74" i="1"/>
  <c r="E66" i="1"/>
  <c r="E59" i="1"/>
  <c r="C85" i="1" l="1"/>
  <c r="E47" i="1" l="1"/>
  <c r="D101" i="1" l="1"/>
  <c r="C101" i="1"/>
  <c r="C83" i="1"/>
  <c r="C84" i="1"/>
  <c r="D79" i="1"/>
  <c r="D71" i="1"/>
  <c r="D63" i="1"/>
  <c r="D60" i="1"/>
  <c r="D75" i="1"/>
  <c r="D67" i="1"/>
  <c r="D89" i="1"/>
  <c r="C87" i="1" l="1"/>
  <c r="C86" i="1"/>
  <c r="C113" i="1" l="1"/>
</calcChain>
</file>

<file path=xl/sharedStrings.xml><?xml version="1.0" encoding="utf-8"?>
<sst xmlns="http://schemas.openxmlformats.org/spreadsheetml/2006/main" count="182" uniqueCount="147">
  <si>
    <t>Hours Credited</t>
  </si>
  <si>
    <t>Hours Online</t>
  </si>
  <si>
    <t>Comments</t>
  </si>
  <si>
    <t>TOTAL</t>
  </si>
  <si>
    <t>Assessor Name</t>
  </si>
  <si>
    <t>Instructions</t>
  </si>
  <si>
    <t>Yes</t>
  </si>
  <si>
    <t>No</t>
  </si>
  <si>
    <t>Choose from the drop down list options</t>
  </si>
  <si>
    <t>Please provide any feedback/improvements to the Registrar.</t>
  </si>
  <si>
    <t>Note: Merged cells will not automatically adjust their row height to fit content but if required this can be increased manually.</t>
  </si>
  <si>
    <t>Do total credited hours meet or exceed 150?</t>
  </si>
  <si>
    <t>CP</t>
  </si>
  <si>
    <t>CP &amp; RPEQ</t>
  </si>
  <si>
    <t>CHARTERED PROFESSIONAL AND RPEQ ASSESSMENT FORM</t>
  </si>
  <si>
    <t>Current Financial Membership</t>
  </si>
  <si>
    <t>Member</t>
  </si>
  <si>
    <t>Fellow</t>
  </si>
  <si>
    <t>Honorary Fellow</t>
  </si>
  <si>
    <t>Discipline</t>
  </si>
  <si>
    <t>Environment</t>
  </si>
  <si>
    <t>Geology</t>
  </si>
  <si>
    <t>Metallurgy</t>
  </si>
  <si>
    <t>Mining Engineering</t>
  </si>
  <si>
    <t>Management</t>
  </si>
  <si>
    <t>Geotechnical (Mining)</t>
  </si>
  <si>
    <t>Social Performance</t>
  </si>
  <si>
    <t>Date received</t>
  </si>
  <si>
    <t>Applicant Name</t>
  </si>
  <si>
    <t>Applicant Membership Number</t>
  </si>
  <si>
    <t>Date sent to assessors</t>
  </si>
  <si>
    <t>ASSESSOR ASSESSMENT</t>
  </si>
  <si>
    <t>Type of Application</t>
  </si>
  <si>
    <t>RPEQ</t>
  </si>
  <si>
    <t>ASSESS QUALIFICATIONS (Refer Chartered Professional Guideline 2)</t>
  </si>
  <si>
    <t>Tertiary Qualifications</t>
  </si>
  <si>
    <t>Deemed Equivalent</t>
  </si>
  <si>
    <t>Deemed Equivalent (3-year degree option)</t>
  </si>
  <si>
    <t>N/A</t>
  </si>
  <si>
    <t>Deemed Equivalent (Alternative Engineering)</t>
  </si>
  <si>
    <t>Deemed Equivalent (Science)</t>
  </si>
  <si>
    <r>
      <t>1.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 xml:space="preserve">Assessors may have a Conflict of Interest (real or perceived) with respect to assessing applications for accreditation and/or PD reviews. If an Assessor believes there is a Conflict of Interest (real or perceived) they must contact the Registrar and explain the circumstances, and the Registrar will re-assign the application or PD review. </t>
    </r>
  </si>
  <si>
    <r>
      <t>a)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Works for the same employer or is a contractor/consultant/client/customer but works at arm’s length.</t>
    </r>
  </si>
  <si>
    <r>
      <t>b)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 xml:space="preserve">Is known to the assessor but on a distant basis e.g. have met at a conference, work function, meeting or committee. </t>
    </r>
  </si>
  <si>
    <r>
      <t>c)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Have worked closely together in the past, but a reasonable time (at least two years) has passed without further social or work related contact.</t>
    </r>
  </si>
  <si>
    <r>
      <t>d)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Has been introduced in the past or if the assessor has seen them speak at a conference</t>
    </r>
  </si>
  <si>
    <r>
      <t>e)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Lives nearby the assessor.</t>
    </r>
  </si>
  <si>
    <r>
      <t>f)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Arial"/>
        <family val="2"/>
      </rPr>
      <t>Is known to the assessor by reputation only.</t>
    </r>
  </si>
  <si>
    <r>
      <t>3.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 xml:space="preserve">The following circumstances (assuming none of the above apply) would </t>
    </r>
    <r>
      <rPr>
        <i/>
        <sz val="10"/>
        <color theme="1"/>
        <rFont val="Arial"/>
        <family val="2"/>
      </rPr>
      <t>not</t>
    </r>
    <r>
      <rPr>
        <sz val="10"/>
        <color theme="1"/>
        <rFont val="Arial"/>
        <family val="2"/>
      </rPr>
      <t xml:space="preserve"> normally be considered a Conflict of Interest.  If the applicant/CP undergoing PD Review:</t>
    </r>
  </si>
  <si>
    <t>e) Or under any circumstance where the assessor believes a perceived conflict of interest could be raised by another party.</t>
  </si>
  <si>
    <t>d) Is a friend.</t>
  </si>
  <si>
    <t>c) Is on the same committee(s) as the assessor (AusIMM, community, sporting club, work social club, etc.).  Membership of the Team of Assessors (only potential conflict) by necessity is an exception to this.</t>
  </si>
  <si>
    <t>b) Works directly or indirectly with the assessor either with the same employer or an entity intricately involved with the assessor’s day to day work.</t>
  </si>
  <si>
    <t>2.  The following scenarios could be considered a Conflict of Interest.  If the applicant/CP undergoing PD Review:</t>
  </si>
  <si>
    <t>a)  Is an extended family member (including blood relations, by adoption or by marriage)</t>
  </si>
  <si>
    <t>CONFLICTS OF INTEREST</t>
  </si>
  <si>
    <t>ASSESS CV</t>
  </si>
  <si>
    <t>ASSESS COMPETENCIES</t>
  </si>
  <si>
    <t>Review the applicant's responses to the Competency Statements regarding where they have applied their knowledge to their work (Section 2). Are they satisfactory?</t>
  </si>
  <si>
    <t>Chartered equivalent with other schemes</t>
  </si>
  <si>
    <t>None of the above</t>
  </si>
  <si>
    <t>Sponsor 1 Accreditation</t>
  </si>
  <si>
    <t>Sponsor 2 Accreditation</t>
  </si>
  <si>
    <t>Sponsor 3 Accreditation</t>
  </si>
  <si>
    <t>Highly detailed conveying good knowledge of candidate</t>
  </si>
  <si>
    <t>Mid-level detail conveying reasonable knowledge of candidate</t>
  </si>
  <si>
    <t>Unacceptably low detail</t>
  </si>
  <si>
    <t>REVIEW SPONSORS (Refer Chartered Professional Guideline 4)</t>
  </si>
  <si>
    <t>Has the sponsor worked with the applicant for &gt;= 12 months</t>
  </si>
  <si>
    <t>Sponsor 1 Statement
Is it a positive reference with enough detail to show the applicant's competency, ensuring that individual work examples are conveyed?</t>
  </si>
  <si>
    <t>Sponsor 2 Statement
Is it a positive reference with enough detail to show the applicant's competency, ensuring that individual work examples are conveyed?</t>
  </si>
  <si>
    <t>Sponsor 3 Statement
Is it a positive reference with enough detail to show the applicant's competency, ensuring that individual work examples are conveyed?</t>
  </si>
  <si>
    <t>Is the sponsor from the applicant's current employer?</t>
  </si>
  <si>
    <t>Total Sponsor Accreditation Points</t>
  </si>
  <si>
    <t>Total Sponsor Statement Points</t>
  </si>
  <si>
    <t>Is the sponsor assessing a different period of time from Sponsor 1?</t>
  </si>
  <si>
    <t>Is the sponsor assessing a different period of time from Sponsors 1 and 2?</t>
  </si>
  <si>
    <t>REVIEW PD LOGBOOK</t>
  </si>
  <si>
    <t>A - Formal Education
No maximum</t>
  </si>
  <si>
    <t>B - External and Internal Short Courses
No maximum</t>
  </si>
  <si>
    <t>C - Technical Conferences and Learned Society Meetings
No maximum</t>
  </si>
  <si>
    <t>D - Publications
No maximum</t>
  </si>
  <si>
    <t>E - On-the-job Skill Enhancement
45 hours maximum over three years</t>
  </si>
  <si>
    <t xml:space="preserve">F - Private Reading of Learned Publications
52.5 hours maximum in three years </t>
  </si>
  <si>
    <t xml:space="preserve">H - Service to industry
52.5 hours maximum in three years </t>
  </si>
  <si>
    <t xml:space="preserve">G - Structured Mentoring
30 hours maximum in three years </t>
  </si>
  <si>
    <t>I - Peer reviewing
No maximum</t>
  </si>
  <si>
    <t>J - Other Activities
No maximum</t>
  </si>
  <si>
    <t>FINAL OUTCOME</t>
  </si>
  <si>
    <t>Total Points</t>
  </si>
  <si>
    <t>Date Submitted</t>
  </si>
  <si>
    <t>Sponsor 3 Discipline</t>
  </si>
  <si>
    <t>Sponsor 1 Discipline</t>
  </si>
  <si>
    <t>This date populates the date range in the "Review PD Logbook" Table.</t>
  </si>
  <si>
    <t>Is a Stage 1 Competency Assessment required?</t>
  </si>
  <si>
    <t>Number of sponsors from same discipline</t>
  </si>
  <si>
    <t>Number of sponsors from current employer</t>
  </si>
  <si>
    <t xml:space="preserve">Please assign points for PD Logbook
150 hours of fully compliant, quality PD (30 pts) 
120-149 hours of compliant, quality PD (20-30 points)
120-149 hours of compliant PD that could be improved (15-20 points)
Less than 120 hours of compliant  PD (fail PD review) (0 pts) </t>
  </si>
  <si>
    <t>Note: Sponsors should be able to assess different periods of employment</t>
  </si>
  <si>
    <t>Number of sponsors assessing the same periods of employment</t>
  </si>
  <si>
    <t>Comments regarding the final recommendations:</t>
  </si>
  <si>
    <t>APPLICANT DETAILS (Completed by AusIMM Services)</t>
  </si>
  <si>
    <t>For CP applications, through which pathway does the applicant's qualifications meet the minimum requirements?</t>
  </si>
  <si>
    <t>For RPEQ Applications, through which pathway does the applicant's qualifications meet the minimum requirements?</t>
  </si>
  <si>
    <t>All items submitted
- Qualifications, provided and meet eligibility requirements
- Competency statements completed
- Sponsors meet guidelines and statements appear to have sufficient detail
- PD logbook complete and appears to meet minimum requirements</t>
  </si>
  <si>
    <t>This cell will automatically update depending on cell C34 contents</t>
  </si>
  <si>
    <t>Entering the date received will automatically populate the cells at the top of the "Review PD Logbook" Table. This calculation works for any date as well as for leap years.</t>
  </si>
  <si>
    <t>Is the CV satisfactory and does it demonstrate at least 5 years of relevant work experience in a Core Discipline?</t>
  </si>
  <si>
    <t>In which Core Discipline?</t>
  </si>
  <si>
    <t>PRE-ASSESSMENT (Completed by AusIMM Services)</t>
  </si>
  <si>
    <t>Sponsor Summary</t>
  </si>
  <si>
    <t xml:space="preserve">Note: Ideally one sponsor should be a CP/RPEQ in the discipline applied for.
</t>
  </si>
  <si>
    <t xml:space="preserve">Note: Only one sponsor should be from the current employer, except where the applicant has less that 8 years' experience and the majority of which has been with their current employer. In this case two sponsors can be from the same employer.
</t>
  </si>
  <si>
    <t>Work Competency Points</t>
  </si>
  <si>
    <t>Sponsor Accreditations Points</t>
  </si>
  <si>
    <t>Sponsor Statements Points</t>
  </si>
  <si>
    <t>PD Logbook Points</t>
  </si>
  <si>
    <t>AusIMM CP of the same discipline</t>
  </si>
  <si>
    <t>AusIMM CP of a different discipline</t>
  </si>
  <si>
    <t>RPEQ of the same Discipline</t>
  </si>
  <si>
    <t>RPEQ of a different Discipline</t>
  </si>
  <si>
    <t>AusIMM Member</t>
  </si>
  <si>
    <t>Member of other schemes</t>
  </si>
  <si>
    <t>Final Recommendation for RPEQ, if applicable</t>
  </si>
  <si>
    <t>Cells shaded in white require inputs. All other cells are protected (with no password). The drop down lists are located on a hidden sheet.</t>
  </si>
  <si>
    <t>This cell will automatically update</t>
  </si>
  <si>
    <t>Note: If 5 years' experience is part of the applicants qualifications pathway then an additional 5 years' experience is required i.e. 10 years' experience in total is required.</t>
  </si>
  <si>
    <t>Sponsor 2 Discipline</t>
  </si>
  <si>
    <t>The date cells will automatically update</t>
  </si>
  <si>
    <t>CONFLICT OF INTEREST</t>
  </si>
  <si>
    <r>
      <t xml:space="preserve">Do you believe there is any conflict of interest with you assessing this applicant's application for CP?
</t>
    </r>
    <r>
      <rPr>
        <i/>
        <sz val="11"/>
        <rFont val="Arial"/>
        <family val="2"/>
      </rPr>
      <t>Refer "Conflict of Interest" Sheet</t>
    </r>
  </si>
  <si>
    <t>Please assign points for level of competency (10 = Competent, 0 = Not competent)</t>
  </si>
  <si>
    <t>Low-level detail conveying minimal knowledge of candidate</t>
  </si>
  <si>
    <t>Do not believe qualifications meet minimum requirements</t>
  </si>
  <si>
    <t>Did the applicant pass the PD Logbook review? 
Failing the PD logbook review will reject the application</t>
  </si>
  <si>
    <t>Final Recommendation for CPs, if applicable:
- Passing the PD logbook review and total points &gt; 75 will approve the application
- Passing the PD logbook review and total points &gt; 50 but &lt; 75 will require an interview
- Passing the PD logbook review with total points &lt; 50 will reject the application</t>
  </si>
  <si>
    <t>If applicable, do technical discipline hours meet a minimum of 75 hours for CP?</t>
  </si>
  <si>
    <t xml:space="preserve">For RPEQ Applications, is the degree an accredited Washington Accord degree?
For Australian degrees, accredited Washington Accord degrees are on the EngAust website: </t>
  </si>
  <si>
    <t>For international qualifications, you have to go to the relevant country and engineering association websites, and find the corresponding list of accredited degrees.
The Washington Accord countries and websites are:</t>
  </si>
  <si>
    <t>Australian Degrees</t>
  </si>
  <si>
    <t>International Degrees</t>
  </si>
  <si>
    <t xml:space="preserve">If an Assessor believes there is, or could be, a Conflict of Interest they will notify the Registrar and the PD review will be assigned to a different Assessor. </t>
  </si>
  <si>
    <t>Review the applicant's responses to the Competency Statements regarding competencies gained (Section 3). Do they demonstrate experience in a range of areas of practice? Are they satisfactory?</t>
  </si>
  <si>
    <t>AusIMM Fellow of the same Discipline</t>
  </si>
  <si>
    <t>AusIMM Fellow of a different Discipline</t>
  </si>
  <si>
    <r>
      <t xml:space="preserve">If applicable, do technical discipline hours meet a minimum of 112.5 hours for RPEQ? 
</t>
    </r>
    <r>
      <rPr>
        <b/>
        <sz val="11"/>
        <rFont val="Arial"/>
        <family val="2"/>
      </rPr>
      <t>And does the RPEQ applicant have a minimum of 1 hour of non-technical CPD covering ethics and a minimum of 1 hour of non-technical CPD covering risk management?</t>
    </r>
  </si>
  <si>
    <t>Form updated on 6 Dec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</si>
</sst>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C09]dd/mmm/yy;@"/>
    <numFmt numFmtId="165" formatCode="0.0"/>
    <numFmt numFmtId="166" formatCode="[$-409]dd\-mmm\-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7"/>
      <color theme="1"/>
      <name val="Times New Roman"/>
      <family val="1"/>
    </font>
    <font>
      <i/>
      <sz val="10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b/>
      <i/>
      <sz val="11"/>
      <color rgb="FFFF0000"/>
      <name val="Arial"/>
      <family val="2"/>
    </font>
    <font>
      <b/>
      <sz val="11"/>
      <color rgb="FFFF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 applyProtection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left" vertical="center" indent="2"/>
    </xf>
    <xf numFmtId="0" fontId="3" fillId="0" borderId="0" xfId="0" applyFont="1" applyAlignment="1">
      <alignment horizontal="left" vertical="center" wrapText="1" indent="2"/>
    </xf>
    <xf numFmtId="0" fontId="3" fillId="0" borderId="0" xfId="0" applyFont="1" applyAlignment="1">
      <alignment horizontal="left" vertical="center" indent="8"/>
    </xf>
    <xf numFmtId="0" fontId="1" fillId="0" borderId="0" xfId="0" applyFont="1"/>
    <xf numFmtId="0" fontId="8" fillId="2" borderId="0" xfId="0" applyFont="1" applyFill="1" applyProtection="1"/>
    <xf numFmtId="0" fontId="8" fillId="2" borderId="0" xfId="0" applyFont="1" applyFill="1" applyAlignment="1" applyProtection="1">
      <alignment vertical="top"/>
    </xf>
    <xf numFmtId="0" fontId="9" fillId="2" borderId="0" xfId="0" applyFont="1" applyFill="1" applyAlignment="1" applyProtection="1">
      <alignment vertical="top"/>
    </xf>
    <xf numFmtId="0" fontId="10" fillId="2" borderId="0" xfId="0" applyFont="1" applyFill="1" applyAlignment="1" applyProtection="1">
      <alignment vertical="top"/>
    </xf>
    <xf numFmtId="0" fontId="11" fillId="2" borderId="0" xfId="0" applyFont="1" applyFill="1" applyAlignment="1" applyProtection="1">
      <alignment vertical="top"/>
    </xf>
    <xf numFmtId="0" fontId="8" fillId="2" borderId="1" xfId="0" applyFont="1" applyFill="1" applyBorder="1" applyAlignment="1" applyProtection="1">
      <alignment vertical="top"/>
    </xf>
    <xf numFmtId="0" fontId="8" fillId="3" borderId="1" xfId="0" applyFont="1" applyFill="1" applyBorder="1" applyAlignment="1" applyProtection="1">
      <alignment horizontal="left" vertical="top"/>
      <protection locked="0"/>
    </xf>
    <xf numFmtId="1" fontId="8" fillId="3" borderId="1" xfId="0" applyNumberFormat="1" applyFont="1" applyFill="1" applyBorder="1" applyAlignment="1" applyProtection="1">
      <alignment horizontal="left" vertical="top"/>
      <protection locked="0"/>
    </xf>
    <xf numFmtId="166" fontId="8" fillId="3" borderId="1" xfId="0" applyNumberFormat="1" applyFont="1" applyFill="1" applyBorder="1" applyAlignment="1" applyProtection="1">
      <alignment horizontal="left" vertical="top"/>
      <protection locked="0"/>
    </xf>
    <xf numFmtId="0" fontId="10" fillId="2" borderId="0" xfId="0" applyFont="1" applyFill="1" applyAlignment="1" applyProtection="1">
      <alignment vertical="top" wrapText="1"/>
    </xf>
    <xf numFmtId="0" fontId="8" fillId="2" borderId="0" xfId="0" applyFont="1" applyFill="1" applyAlignment="1" applyProtection="1">
      <alignment wrapText="1"/>
    </xf>
    <xf numFmtId="0" fontId="8" fillId="2" borderId="0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center" vertical="top" wrapText="1"/>
    </xf>
    <xf numFmtId="0" fontId="11" fillId="2" borderId="0" xfId="0" applyFont="1" applyFill="1" applyBorder="1" applyAlignment="1" applyProtection="1">
      <alignment vertical="top"/>
    </xf>
    <xf numFmtId="0" fontId="8" fillId="2" borderId="1" xfId="0" applyFont="1" applyFill="1" applyBorder="1" applyAlignment="1" applyProtection="1">
      <alignment vertical="top" wrapText="1"/>
    </xf>
    <xf numFmtId="0" fontId="10" fillId="2" borderId="0" xfId="0" applyFont="1" applyFill="1" applyBorder="1" applyAlignment="1" applyProtection="1">
      <alignment vertical="top"/>
    </xf>
    <xf numFmtId="0" fontId="8" fillId="3" borderId="1" xfId="0" applyFont="1" applyFill="1" applyBorder="1" applyAlignment="1" applyProtection="1">
      <alignment vertical="top" wrapText="1"/>
      <protection locked="0"/>
    </xf>
    <xf numFmtId="0" fontId="10" fillId="2" borderId="0" xfId="0" applyFont="1" applyFill="1" applyProtection="1"/>
    <xf numFmtId="0" fontId="10" fillId="2" borderId="0" xfId="0" applyFont="1" applyFill="1" applyAlignment="1" applyProtection="1">
      <alignment horizontal="center" vertical="top" wrapText="1"/>
    </xf>
    <xf numFmtId="165" fontId="8" fillId="3" borderId="1" xfId="0" applyNumberFormat="1" applyFont="1" applyFill="1" applyBorder="1" applyAlignment="1" applyProtection="1">
      <alignment vertical="top" wrapText="1"/>
      <protection locked="0"/>
    </xf>
    <xf numFmtId="0" fontId="8" fillId="2" borderId="0" xfId="0" applyFont="1" applyFill="1" applyBorder="1" applyAlignment="1" applyProtection="1">
      <alignment vertical="top" wrapText="1"/>
    </xf>
    <xf numFmtId="0" fontId="11" fillId="2" borderId="0" xfId="0" applyFont="1" applyFill="1" applyBorder="1" applyAlignment="1" applyProtection="1">
      <alignment vertical="top" wrapText="1"/>
    </xf>
    <xf numFmtId="0" fontId="10" fillId="2" borderId="0" xfId="0" applyFont="1" applyFill="1" applyAlignment="1" applyProtection="1">
      <alignment horizontal="center" vertical="top"/>
    </xf>
    <xf numFmtId="0" fontId="8" fillId="2" borderId="1" xfId="0" applyFont="1" applyFill="1" applyBorder="1" applyAlignment="1" applyProtection="1">
      <alignment horizontal="center" vertical="top" wrapText="1"/>
    </xf>
    <xf numFmtId="0" fontId="11" fillId="2" borderId="1" xfId="0" applyFont="1" applyFill="1" applyBorder="1" applyAlignment="1" applyProtection="1">
      <alignment vertical="top"/>
    </xf>
    <xf numFmtId="0" fontId="8" fillId="2" borderId="2" xfId="0" applyFont="1" applyFill="1" applyBorder="1" applyAlignment="1" applyProtection="1">
      <alignment vertical="top"/>
    </xf>
    <xf numFmtId="0" fontId="10" fillId="2" borderId="1" xfId="0" applyFont="1" applyFill="1" applyBorder="1" applyAlignment="1" applyProtection="1">
      <alignment vertical="top" wrapText="1"/>
    </xf>
    <xf numFmtId="0" fontId="8" fillId="2" borderId="0" xfId="0" applyFont="1" applyFill="1" applyAlignment="1" applyProtection="1">
      <alignment vertical="center"/>
    </xf>
    <xf numFmtId="0" fontId="8" fillId="2" borderId="5" xfId="0" applyFont="1" applyFill="1" applyBorder="1" applyAlignment="1" applyProtection="1">
      <alignment vertical="top"/>
    </xf>
    <xf numFmtId="165" fontId="8" fillId="3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vertical="top"/>
    </xf>
    <xf numFmtId="0" fontId="6" fillId="2" borderId="0" xfId="0" applyFont="1" applyFill="1" applyProtection="1"/>
    <xf numFmtId="0" fontId="12" fillId="2" borderId="0" xfId="0" applyFont="1" applyFill="1" applyAlignment="1" applyProtection="1">
      <alignment vertical="top"/>
    </xf>
    <xf numFmtId="0" fontId="8" fillId="2" borderId="1" xfId="0" applyFont="1" applyFill="1" applyBorder="1" applyAlignment="1" applyProtection="1">
      <alignment horizontal="center" vertical="center"/>
    </xf>
    <xf numFmtId="166" fontId="11" fillId="2" borderId="1" xfId="0" applyNumberFormat="1" applyFont="1" applyFill="1" applyBorder="1" applyAlignment="1" applyProtection="1">
      <alignment horizontal="center" vertical="top"/>
    </xf>
    <xf numFmtId="165" fontId="11" fillId="2" borderId="1" xfId="0" applyNumberFormat="1" applyFont="1" applyFill="1" applyBorder="1" applyAlignment="1" applyProtection="1">
      <alignment vertical="top"/>
    </xf>
    <xf numFmtId="165" fontId="8" fillId="2" borderId="1" xfId="0" applyNumberFormat="1" applyFont="1" applyFill="1" applyBorder="1" applyAlignment="1" applyProtection="1">
      <alignment horizontal="left" vertical="top"/>
    </xf>
    <xf numFmtId="165" fontId="8" fillId="2" borderId="1" xfId="0" applyNumberFormat="1" applyFont="1" applyFill="1" applyBorder="1" applyAlignment="1" applyProtection="1">
      <alignment horizontal="center" vertical="top" wrapText="1"/>
    </xf>
    <xf numFmtId="1" fontId="8" fillId="3" borderId="1" xfId="0" applyNumberFormat="1" applyFont="1" applyFill="1" applyBorder="1" applyAlignment="1" applyProtection="1">
      <alignment horizontal="left" vertical="top" wrapText="1"/>
      <protection locked="0"/>
    </xf>
    <xf numFmtId="165" fontId="11" fillId="2" borderId="1" xfId="0" applyNumberFormat="1" applyFont="1" applyFill="1" applyBorder="1" applyAlignment="1" applyProtection="1">
      <alignment horizontal="center" vertical="top" wrapText="1"/>
    </xf>
    <xf numFmtId="0" fontId="11" fillId="2" borderId="1" xfId="0" applyFont="1" applyFill="1" applyBorder="1" applyAlignment="1" applyProtection="1">
      <alignment vertical="top" wrapText="1"/>
    </xf>
    <xf numFmtId="0" fontId="12" fillId="2" borderId="0" xfId="0" applyFont="1" applyFill="1" applyBorder="1" applyAlignment="1" applyProtection="1">
      <alignment vertical="top"/>
    </xf>
    <xf numFmtId="0" fontId="13" fillId="2" borderId="0" xfId="0" applyFont="1" applyFill="1" applyBorder="1" applyAlignment="1" applyProtection="1">
      <alignment horizontal="center" vertical="top" wrapText="1"/>
    </xf>
    <xf numFmtId="0" fontId="8" fillId="3" borderId="1" xfId="0" applyFont="1" applyFill="1" applyBorder="1" applyAlignment="1" applyProtection="1">
      <alignment horizontal="left" vertical="top" wrapText="1"/>
      <protection locked="0"/>
    </xf>
    <xf numFmtId="0" fontId="8" fillId="2" borderId="5" xfId="0" applyFont="1" applyFill="1" applyBorder="1" applyAlignment="1" applyProtection="1">
      <alignment vertical="top" wrapText="1"/>
    </xf>
    <xf numFmtId="0" fontId="8" fillId="2" borderId="7" xfId="0" applyFont="1" applyFill="1" applyBorder="1" applyAlignment="1" applyProtection="1">
      <alignment vertical="top" wrapText="1"/>
    </xf>
    <xf numFmtId="0" fontId="8" fillId="2" borderId="1" xfId="0" applyFont="1" applyFill="1" applyBorder="1" applyAlignment="1" applyProtection="1">
      <alignment horizontal="left" vertical="top" wrapText="1"/>
    </xf>
    <xf numFmtId="0" fontId="10" fillId="2" borderId="8" xfId="0" applyFont="1" applyFill="1" applyBorder="1" applyAlignment="1" applyProtection="1">
      <alignment vertical="top"/>
    </xf>
    <xf numFmtId="0" fontId="12" fillId="2" borderId="8" xfId="0" applyFont="1" applyFill="1" applyBorder="1" applyAlignment="1" applyProtection="1">
      <alignment vertical="top"/>
    </xf>
    <xf numFmtId="0" fontId="15" fillId="2" borderId="7" xfId="1" applyFont="1" applyFill="1" applyBorder="1" applyProtection="1"/>
    <xf numFmtId="0" fontId="15" fillId="2" borderId="6" xfId="1" applyFont="1" applyFill="1" applyBorder="1" applyProtection="1"/>
    <xf numFmtId="0" fontId="8" fillId="2" borderId="1" xfId="0" applyFont="1" applyFill="1" applyBorder="1" applyAlignment="1" applyProtection="1">
      <alignment horizontal="center" vertical="top"/>
    </xf>
    <xf numFmtId="0" fontId="3" fillId="2" borderId="0" xfId="0" applyFont="1" applyFill="1" applyAlignment="1">
      <alignment vertical="top"/>
    </xf>
    <xf numFmtId="0" fontId="7" fillId="2" borderId="0" xfId="0" applyFont="1" applyFill="1" applyAlignment="1" applyProtection="1">
      <alignment horizontal="center" vertical="top"/>
    </xf>
    <xf numFmtId="164" fontId="8" fillId="3" borderId="1" xfId="0" applyNumberFormat="1" applyFont="1" applyFill="1" applyBorder="1" applyAlignment="1" applyProtection="1">
      <alignment horizontal="left" vertical="top" wrapText="1"/>
      <protection locked="0"/>
    </xf>
    <xf numFmtId="0" fontId="8" fillId="3" borderId="1" xfId="0" applyFont="1" applyFill="1" applyBorder="1" applyAlignment="1" applyProtection="1">
      <alignment horizontal="left" vertical="top" wrapText="1"/>
      <protection locked="0"/>
    </xf>
    <xf numFmtId="0" fontId="8" fillId="2" borderId="3" xfId="0" applyFont="1" applyFill="1" applyBorder="1" applyAlignment="1" applyProtection="1">
      <alignment vertical="top"/>
    </xf>
    <xf numFmtId="0" fontId="8" fillId="2" borderId="4" xfId="0" applyFont="1" applyFill="1" applyBorder="1" applyAlignment="1" applyProtection="1">
      <alignment vertical="top"/>
    </xf>
    <xf numFmtId="0" fontId="8" fillId="2" borderId="3" xfId="0" applyFont="1" applyFill="1" applyBorder="1" applyAlignment="1" applyProtection="1">
      <alignment vertical="top" wrapText="1"/>
    </xf>
    <xf numFmtId="0" fontId="8" fillId="2" borderId="4" xfId="0" applyFont="1" applyFill="1" applyBorder="1" applyAlignment="1" applyProtection="1">
      <alignment vertical="top" wrapText="1"/>
    </xf>
    <xf numFmtId="0" fontId="8" fillId="3" borderId="5" xfId="0" applyFont="1" applyFill="1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vertical="top"/>
      <protection locked="0"/>
    </xf>
    <xf numFmtId="0" fontId="0" fillId="0" borderId="6" xfId="0" applyBorder="1" applyAlignment="1" applyProtection="1">
      <alignment vertical="top"/>
      <protection locked="0"/>
    </xf>
  </cellXfs>
  <cellStyles count="2">
    <cellStyle name="Hyperlink" xfId="1" builtinId="8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1495425</xdr:colOff>
      <xdr:row>0</xdr:row>
      <xdr:rowOff>66675</xdr:rowOff>
    </xdr:from>
    <xdr:to>
      <xdr:col>4</xdr:col>
      <xdr:colOff>3710874</xdr:colOff>
      <xdr:row>2</xdr:row>
      <xdr:rowOff>5582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B15E45B-A564-43CB-AC5E-56F71560C5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66675"/>
          <a:ext cx="2215449" cy="843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ngineersaustralia.org.au/About-Us/Industry-Partners/International-Affiliates" TargetMode="External"/><Relationship Id="rId1" Type="http://schemas.openxmlformats.org/officeDocument/2006/relationships/hyperlink" Target="https://www.engineersaustralia.org.au/About-Us/Accreditation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E3995-DB0A-457E-92F9-D9F8F8FE7178}">
  <sheetPr>
    <pageSetUpPr fitToPage="1"/>
  </sheetPr>
  <dimension ref="B1:M118"/>
  <sheetViews>
    <sheetView tabSelected="1" zoomScaleNormal="100" workbookViewId="0"/>
  </sheetViews>
  <sheetFormatPr defaultRowHeight="14.25" x14ac:dyDescent="0.2"/>
  <cols>
    <col min="1" max="1" width="9.140625" style="7" customWidth="1"/>
    <col min="2" max="2" width="57" style="8" customWidth="1"/>
    <col min="3" max="3" width="45.7109375" style="8" customWidth="1"/>
    <col min="4" max="4" width="10.7109375" style="8" bestFit="1" customWidth="1"/>
    <col min="5" max="5" width="55.7109375" style="8" customWidth="1"/>
    <col min="6" max="19" width="9.140625" style="7"/>
    <col min="20" max="20" width="21.42578125" style="7" bestFit="1" customWidth="1"/>
    <col min="21" max="21" width="15.7109375" style="7" bestFit="1" customWidth="1"/>
    <col min="22" max="16384" width="9.140625" style="7"/>
  </cols>
  <sheetData>
    <row r="1" spans="2:7" s="38" customFormat="1" ht="30" customHeight="1" x14ac:dyDescent="0.2">
      <c r="B1" s="59" t="s">
        <v>146</v>
      </c>
      <c r="C1" s="37"/>
      <c r="D1" s="37"/>
      <c r="E1" s="37"/>
      <c r="G1" s="7"/>
    </row>
    <row r="2" spans="2:7" s="38" customFormat="1" ht="41.25" customHeight="1" x14ac:dyDescent="0.2">
      <c r="B2" s="37"/>
      <c r="C2" s="37"/>
      <c r="D2" s="37"/>
      <c r="E2" s="37"/>
      <c r="G2" s="7"/>
    </row>
    <row r="3" spans="2:7" s="38" customFormat="1" ht="18" x14ac:dyDescent="0.2">
      <c r="B3" s="60" t="s">
        <v>14</v>
      </c>
      <c r="C3" s="60"/>
      <c r="D3" s="60"/>
      <c r="E3" s="60"/>
      <c r="G3" s="7"/>
    </row>
    <row r="5" spans="2:7" x14ac:dyDescent="0.2">
      <c r="B5" s="9" t="s">
        <v>5</v>
      </c>
    </row>
    <row r="6" spans="2:7" x14ac:dyDescent="0.2">
      <c r="B6" s="10" t="s">
        <v>124</v>
      </c>
    </row>
    <row r="7" spans="2:7" x14ac:dyDescent="0.2">
      <c r="B7" s="10" t="s">
        <v>106</v>
      </c>
    </row>
    <row r="8" spans="2:7" x14ac:dyDescent="0.2">
      <c r="B8" s="10" t="s">
        <v>10</v>
      </c>
    </row>
    <row r="9" spans="2:7" x14ac:dyDescent="0.2">
      <c r="B9" s="10" t="s">
        <v>9</v>
      </c>
    </row>
    <row r="10" spans="2:7" x14ac:dyDescent="0.2">
      <c r="B10" s="10"/>
    </row>
    <row r="12" spans="2:7" ht="15" x14ac:dyDescent="0.2">
      <c r="B12" s="11" t="s">
        <v>101</v>
      </c>
    </row>
    <row r="13" spans="2:7" x14ac:dyDescent="0.2">
      <c r="B13" s="12" t="s">
        <v>28</v>
      </c>
      <c r="C13" s="13"/>
    </row>
    <row r="14" spans="2:7" x14ac:dyDescent="0.2">
      <c r="B14" s="12" t="s">
        <v>29</v>
      </c>
      <c r="C14" s="13"/>
    </row>
    <row r="15" spans="2:7" x14ac:dyDescent="0.2">
      <c r="B15" s="12" t="s">
        <v>19</v>
      </c>
      <c r="C15" s="14"/>
      <c r="D15" s="10" t="s">
        <v>8</v>
      </c>
      <c r="E15" s="7"/>
    </row>
    <row r="16" spans="2:7" x14ac:dyDescent="0.2">
      <c r="B16" s="12" t="s">
        <v>32</v>
      </c>
      <c r="C16" s="45"/>
      <c r="D16" s="10" t="s">
        <v>8</v>
      </c>
      <c r="E16" s="7"/>
      <c r="G16" s="22"/>
    </row>
    <row r="17" spans="2:8" x14ac:dyDescent="0.2">
      <c r="B17" s="12" t="s">
        <v>27</v>
      </c>
      <c r="C17" s="15">
        <v>44469</v>
      </c>
      <c r="D17" s="10" t="s">
        <v>93</v>
      </c>
      <c r="E17" s="7"/>
    </row>
    <row r="19" spans="2:8" ht="15" x14ac:dyDescent="0.2">
      <c r="B19" s="11" t="s">
        <v>109</v>
      </c>
    </row>
    <row r="20" spans="2:8" x14ac:dyDescent="0.2">
      <c r="B20" s="63" t="s">
        <v>15</v>
      </c>
      <c r="C20" s="64"/>
      <c r="D20" s="45"/>
      <c r="E20" s="16" t="s">
        <v>8</v>
      </c>
      <c r="F20" s="10"/>
    </row>
    <row r="21" spans="2:8" s="17" customFormat="1" ht="75" customHeight="1" x14ac:dyDescent="0.2">
      <c r="B21" s="65" t="s">
        <v>104</v>
      </c>
      <c r="C21" s="66"/>
      <c r="D21" s="23"/>
      <c r="E21" s="16" t="s">
        <v>8</v>
      </c>
      <c r="F21" s="8"/>
      <c r="G21" s="8"/>
      <c r="H21" s="8"/>
    </row>
    <row r="22" spans="2:8" x14ac:dyDescent="0.2">
      <c r="B22" s="63" t="s">
        <v>30</v>
      </c>
      <c r="C22" s="64"/>
      <c r="D22" s="15"/>
      <c r="F22" s="8"/>
    </row>
    <row r="23" spans="2:8" x14ac:dyDescent="0.2">
      <c r="B23" s="18"/>
      <c r="C23" s="19"/>
      <c r="D23" s="19"/>
      <c r="E23" s="19"/>
    </row>
    <row r="24" spans="2:8" ht="15" x14ac:dyDescent="0.2">
      <c r="B24" s="20" t="s">
        <v>31</v>
      </c>
      <c r="C24" s="19"/>
      <c r="D24" s="19"/>
      <c r="E24" s="19"/>
    </row>
    <row r="25" spans="2:8" x14ac:dyDescent="0.2">
      <c r="B25" s="12" t="s">
        <v>4</v>
      </c>
      <c r="C25" s="13"/>
    </row>
    <row r="26" spans="2:8" x14ac:dyDescent="0.2">
      <c r="B26" s="18"/>
      <c r="C26" s="19"/>
      <c r="D26" s="19"/>
      <c r="E26" s="19"/>
    </row>
    <row r="27" spans="2:8" ht="15" x14ac:dyDescent="0.2">
      <c r="B27" s="20" t="s">
        <v>129</v>
      </c>
      <c r="C27" s="19"/>
      <c r="D27" s="19"/>
      <c r="E27" s="19"/>
    </row>
    <row r="28" spans="2:8" ht="42.75" x14ac:dyDescent="0.2">
      <c r="B28" s="21" t="s">
        <v>130</v>
      </c>
      <c r="C28" s="23"/>
      <c r="D28" s="10" t="s">
        <v>8</v>
      </c>
      <c r="E28" s="10"/>
    </row>
    <row r="29" spans="2:8" x14ac:dyDescent="0.2">
      <c r="B29" s="54" t="s">
        <v>141</v>
      </c>
      <c r="C29" s="10"/>
      <c r="D29" s="10"/>
      <c r="E29" s="10"/>
    </row>
    <row r="30" spans="2:8" ht="45" customHeight="1" x14ac:dyDescent="0.2">
      <c r="B30" s="12" t="s">
        <v>2</v>
      </c>
      <c r="C30" s="61"/>
      <c r="D30" s="62"/>
      <c r="E30" s="62"/>
      <c r="G30" s="8"/>
    </row>
    <row r="31" spans="2:8" x14ac:dyDescent="0.2">
      <c r="B31" s="55" t="str">
        <f>IF(C28="No","By selecting No above, the assessor declares that they have no real nor perceived conflict of interest.",IF(C28="Yes","Do not proceed if there is a conflict of interest - PLEASE NOTIFY THE REGISTRAR TO RE-ALLOCATE THIS ASSESSMENT",""))</f>
        <v/>
      </c>
      <c r="C31" s="19"/>
      <c r="D31" s="19"/>
      <c r="E31" s="19"/>
    </row>
    <row r="33" spans="2:13" ht="15" x14ac:dyDescent="0.2">
      <c r="B33" s="20" t="s">
        <v>34</v>
      </c>
    </row>
    <row r="34" spans="2:13" ht="28.5" x14ac:dyDescent="0.2">
      <c r="B34" s="21" t="s">
        <v>102</v>
      </c>
      <c r="C34" s="50"/>
      <c r="D34" s="10" t="s">
        <v>8</v>
      </c>
      <c r="E34" s="10"/>
    </row>
    <row r="35" spans="2:13" ht="28.5" x14ac:dyDescent="0.2">
      <c r="B35" s="21" t="s">
        <v>103</v>
      </c>
      <c r="C35" s="50"/>
      <c r="D35" s="10" t="s">
        <v>8</v>
      </c>
      <c r="E35" s="10"/>
    </row>
    <row r="36" spans="2:13" ht="57" x14ac:dyDescent="0.2">
      <c r="B36" s="51" t="s">
        <v>137</v>
      </c>
      <c r="C36" s="67"/>
      <c r="D36" s="10" t="s">
        <v>8</v>
      </c>
      <c r="E36" s="10"/>
    </row>
    <row r="37" spans="2:13" x14ac:dyDescent="0.2">
      <c r="B37" s="56" t="s">
        <v>139</v>
      </c>
      <c r="C37" s="68"/>
      <c r="D37" s="10"/>
      <c r="E37" s="10"/>
    </row>
    <row r="38" spans="2:13" ht="57" x14ac:dyDescent="0.2">
      <c r="B38" s="52" t="s">
        <v>138</v>
      </c>
      <c r="C38" s="68"/>
      <c r="D38" s="10"/>
      <c r="E38" s="10"/>
    </row>
    <row r="39" spans="2:13" x14ac:dyDescent="0.2">
      <c r="B39" s="57" t="s">
        <v>140</v>
      </c>
      <c r="C39" s="69"/>
      <c r="D39" s="10"/>
      <c r="E39" s="10"/>
    </row>
    <row r="40" spans="2:13" x14ac:dyDescent="0.2">
      <c r="B40" s="21" t="s">
        <v>94</v>
      </c>
      <c r="C40" s="53" t="str">
        <f>IF(C35="Deemed Equivalent (Science)","Yes",IF(C36="No","Yes","No"))</f>
        <v>No</v>
      </c>
      <c r="D40" s="10" t="s">
        <v>105</v>
      </c>
      <c r="E40" s="10"/>
    </row>
    <row r="41" spans="2:13" ht="45" customHeight="1" x14ac:dyDescent="0.2">
      <c r="B41" s="12" t="s">
        <v>2</v>
      </c>
      <c r="C41" s="61"/>
      <c r="D41" s="62"/>
      <c r="E41" s="62"/>
      <c r="G41" s="24"/>
    </row>
    <row r="42" spans="2:13" ht="15" x14ac:dyDescent="0.2">
      <c r="B42" s="48" t="str">
        <f>IF(C34="Do not believe qualifications meet minimum requirements","Do not proceed if the applicant's qualifications do not meet the minimum requirements - PLEASE NOTIFY THE REGISTRAR",IF(C35="Do not believe qualifications meet minimum requirements","Do not proceed if the applicant's qualifications do not meet the minimum requirements - PLEASE NOTIFY THE REGISTRAR",""))</f>
        <v/>
      </c>
      <c r="C42" s="49"/>
      <c r="D42" s="19"/>
      <c r="E42" s="19"/>
    </row>
    <row r="43" spans="2:13" x14ac:dyDescent="0.2">
      <c r="B43" s="39" t="str">
        <f>IF(C40="Yes","Do not proceed until a Stage 1 competency assessment has been provided","")</f>
        <v/>
      </c>
      <c r="C43" s="19"/>
      <c r="D43" s="19"/>
      <c r="E43" s="19"/>
    </row>
    <row r="44" spans="2:13" ht="15" x14ac:dyDescent="0.2">
      <c r="B44" s="20"/>
    </row>
    <row r="45" spans="2:13" ht="15" x14ac:dyDescent="0.2">
      <c r="B45" s="20" t="s">
        <v>56</v>
      </c>
      <c r="C45" s="10" t="s">
        <v>8</v>
      </c>
    </row>
    <row r="46" spans="2:13" ht="28.5" x14ac:dyDescent="0.2">
      <c r="B46" s="21" t="s">
        <v>107</v>
      </c>
      <c r="C46" s="23"/>
      <c r="D46" s="10"/>
      <c r="E46" s="39"/>
      <c r="G46" s="8"/>
    </row>
    <row r="47" spans="2:13" x14ac:dyDescent="0.2">
      <c r="B47" s="21" t="s">
        <v>108</v>
      </c>
      <c r="C47" s="14"/>
      <c r="D47" s="10"/>
      <c r="E47" s="39" t="str">
        <f>IF(C47=C15,"","This is not the applicant's discpline")</f>
        <v/>
      </c>
      <c r="G47" s="8"/>
      <c r="H47" s="8"/>
      <c r="I47" s="8"/>
      <c r="J47" s="8"/>
      <c r="K47" s="8"/>
      <c r="L47" s="8"/>
      <c r="M47" s="8"/>
    </row>
    <row r="48" spans="2:13" ht="45" customHeight="1" x14ac:dyDescent="0.2">
      <c r="B48" s="12" t="s">
        <v>2</v>
      </c>
      <c r="C48" s="61"/>
      <c r="D48" s="62"/>
      <c r="E48" s="62"/>
      <c r="G48" s="24"/>
    </row>
    <row r="49" spans="2:7" x14ac:dyDescent="0.2">
      <c r="B49" s="22" t="s">
        <v>126</v>
      </c>
      <c r="C49" s="19"/>
      <c r="D49" s="19"/>
      <c r="E49" s="19"/>
    </row>
    <row r="50" spans="2:7" ht="15" x14ac:dyDescent="0.2">
      <c r="B50" s="20"/>
    </row>
    <row r="51" spans="2:7" ht="15" x14ac:dyDescent="0.2">
      <c r="B51" s="20" t="s">
        <v>57</v>
      </c>
    </row>
    <row r="52" spans="2:7" ht="42.75" x14ac:dyDescent="0.2">
      <c r="B52" s="21" t="s">
        <v>58</v>
      </c>
      <c r="C52" s="50"/>
      <c r="D52" s="10" t="s">
        <v>8</v>
      </c>
      <c r="E52" s="10"/>
    </row>
    <row r="53" spans="2:7" ht="57" x14ac:dyDescent="0.2">
      <c r="B53" s="21" t="s">
        <v>142</v>
      </c>
      <c r="C53" s="50"/>
      <c r="D53" s="10" t="s">
        <v>8</v>
      </c>
      <c r="E53" s="10"/>
    </row>
    <row r="54" spans="2:7" ht="28.5" x14ac:dyDescent="0.2">
      <c r="B54" s="21" t="s">
        <v>131</v>
      </c>
      <c r="C54" s="14"/>
      <c r="D54" s="10" t="s">
        <v>8</v>
      </c>
      <c r="E54" s="10"/>
    </row>
    <row r="55" spans="2:7" ht="45" customHeight="1" x14ac:dyDescent="0.2">
      <c r="B55" s="12" t="s">
        <v>2</v>
      </c>
      <c r="C55" s="61"/>
      <c r="D55" s="62"/>
      <c r="E55" s="62"/>
      <c r="G55" s="24"/>
    </row>
    <row r="56" spans="2:7" ht="15" x14ac:dyDescent="0.2">
      <c r="B56" s="20"/>
    </row>
    <row r="57" spans="2:7" ht="15" x14ac:dyDescent="0.2">
      <c r="B57" s="20" t="s">
        <v>67</v>
      </c>
      <c r="C57" s="7"/>
    </row>
    <row r="58" spans="2:7" ht="15" x14ac:dyDescent="0.2">
      <c r="B58" s="20"/>
      <c r="C58" s="29" t="s">
        <v>8</v>
      </c>
      <c r="E58" s="8" t="s">
        <v>2</v>
      </c>
    </row>
    <row r="59" spans="2:7" x14ac:dyDescent="0.2">
      <c r="B59" s="12" t="s">
        <v>92</v>
      </c>
      <c r="C59" s="14"/>
      <c r="D59" s="25"/>
      <c r="E59" s="39" t="str">
        <f>IF(C59&lt;&gt;$C$15, "This is not the applicant's discipline","")</f>
        <v/>
      </c>
      <c r="F59" s="24"/>
    </row>
    <row r="60" spans="2:7" x14ac:dyDescent="0.2">
      <c r="B60" s="12" t="s">
        <v>61</v>
      </c>
      <c r="C60" s="23"/>
      <c r="D60" s="25" t="e">
        <f>VLOOKUP(C60,'Drop Down Lists'!$I$1:$J$11,2, FALSE)</f>
        <v>#N/A</v>
      </c>
      <c r="E60" s="26"/>
    </row>
    <row r="61" spans="2:7" x14ac:dyDescent="0.2">
      <c r="B61" s="12" t="s">
        <v>68</v>
      </c>
      <c r="C61" s="23"/>
      <c r="D61" s="25"/>
      <c r="E61" s="26"/>
    </row>
    <row r="62" spans="2:7" x14ac:dyDescent="0.2">
      <c r="B62" s="12" t="s">
        <v>72</v>
      </c>
      <c r="C62" s="23"/>
      <c r="D62" s="25"/>
      <c r="E62" s="26"/>
    </row>
    <row r="63" spans="2:7" ht="57" x14ac:dyDescent="0.2">
      <c r="B63" s="21" t="s">
        <v>69</v>
      </c>
      <c r="C63" s="23"/>
      <c r="D63" s="25" t="e">
        <f>VLOOKUP(C63,'Drop Down Lists'!$K$1:$L$5,2, FALSE)</f>
        <v>#N/A</v>
      </c>
      <c r="E63" s="26"/>
      <c r="G63" s="8"/>
    </row>
    <row r="64" spans="2:7" x14ac:dyDescent="0.2">
      <c r="B64" s="39" t="str">
        <f>IF(C60="AusIMM Fellow of a different discipline","Sponsor CV should be assessed as part of this application",IF(C60="AusIMM Member","Sponsor CV should be assessed as part of this application",IF(C60="Chartered equivalent with other schemes","Sponsor CV should be assessed as part of this application",IF(C60="Member of other schemes","Sponsor CV should be assessed as part of this application",IF(C60="None of the above","Sponsor CV should be assessed as part of this application","")))))</f>
        <v/>
      </c>
      <c r="G64" s="8"/>
    </row>
    <row r="65" spans="2:7" ht="15" x14ac:dyDescent="0.2">
      <c r="B65" s="20"/>
      <c r="C65" s="29" t="s">
        <v>8</v>
      </c>
      <c r="E65" s="8" t="s">
        <v>2</v>
      </c>
      <c r="G65" s="8"/>
    </row>
    <row r="66" spans="2:7" x14ac:dyDescent="0.2">
      <c r="B66" s="12" t="s">
        <v>127</v>
      </c>
      <c r="C66" s="14"/>
      <c r="D66" s="25"/>
      <c r="E66" s="39" t="str">
        <f>IF(C66&lt;&gt;$C$15, "This is not the applicant's discipline","")</f>
        <v/>
      </c>
      <c r="G66" s="8"/>
    </row>
    <row r="67" spans="2:7" x14ac:dyDescent="0.2">
      <c r="B67" s="12" t="s">
        <v>62</v>
      </c>
      <c r="C67" s="23"/>
      <c r="D67" s="25" t="e">
        <f>VLOOKUP(C67,'Drop Down Lists'!$I$1:$J$11,2, FALSE)</f>
        <v>#N/A</v>
      </c>
      <c r="E67" s="26"/>
    </row>
    <row r="68" spans="2:7" x14ac:dyDescent="0.2">
      <c r="B68" s="12" t="s">
        <v>68</v>
      </c>
      <c r="C68" s="23"/>
      <c r="D68" s="25"/>
      <c r="E68" s="26"/>
      <c r="G68" s="8"/>
    </row>
    <row r="69" spans="2:7" x14ac:dyDescent="0.2">
      <c r="B69" s="12" t="s">
        <v>72</v>
      </c>
      <c r="C69" s="23"/>
      <c r="D69" s="25"/>
      <c r="E69" s="26"/>
      <c r="G69" s="8"/>
    </row>
    <row r="70" spans="2:7" ht="28.5" x14ac:dyDescent="0.2">
      <c r="B70" s="21" t="s">
        <v>75</v>
      </c>
      <c r="C70" s="23"/>
      <c r="D70" s="25"/>
      <c r="E70" s="26"/>
      <c r="G70" s="8"/>
    </row>
    <row r="71" spans="2:7" ht="57" x14ac:dyDescent="0.2">
      <c r="B71" s="21" t="s">
        <v>70</v>
      </c>
      <c r="C71" s="23"/>
      <c r="D71" s="25" t="e">
        <f>VLOOKUP(C71,'Drop Down Lists'!$K$1:$L$5,2, FALSE)</f>
        <v>#N/A</v>
      </c>
      <c r="E71" s="26"/>
      <c r="G71" s="8"/>
    </row>
    <row r="72" spans="2:7" x14ac:dyDescent="0.2">
      <c r="B72" s="39" t="str">
        <f>IF(C68="AusIMM Fellow of a different discipline","Sponsor CV should be assessed as part of this application",IF(C68="AusIMM Member","Sponsor CV should be assessed as part of this application",IF(C68="Chartered equivalent with other schemes","Sponsor CV should be assessed as part of this application",IF(C68="Member of other schemes","Sponsor CV should be assessed as part of this application",IF(C68="None of the above","Sponsor CV should be assessed as part of this application","")))))</f>
        <v/>
      </c>
      <c r="G72" s="8"/>
    </row>
    <row r="73" spans="2:7" ht="15" x14ac:dyDescent="0.2">
      <c r="B73" s="20"/>
      <c r="C73" s="29" t="s">
        <v>8</v>
      </c>
      <c r="E73" s="8" t="s">
        <v>2</v>
      </c>
      <c r="G73" s="8"/>
    </row>
    <row r="74" spans="2:7" x14ac:dyDescent="0.2">
      <c r="B74" s="12" t="s">
        <v>91</v>
      </c>
      <c r="C74" s="14"/>
      <c r="D74" s="25"/>
      <c r="E74" s="39" t="str">
        <f>IF(C74&lt;&gt;$C$15, "This is not the applicant's discipline","")</f>
        <v/>
      </c>
      <c r="G74" s="8"/>
    </row>
    <row r="75" spans="2:7" x14ac:dyDescent="0.2">
      <c r="B75" s="12" t="s">
        <v>63</v>
      </c>
      <c r="C75" s="23"/>
      <c r="D75" s="25" t="e">
        <f>VLOOKUP(C75,'Drop Down Lists'!$I$1:$J$11,2, FALSE)</f>
        <v>#N/A</v>
      </c>
      <c r="E75" s="26"/>
    </row>
    <row r="76" spans="2:7" x14ac:dyDescent="0.2">
      <c r="B76" s="12" t="s">
        <v>68</v>
      </c>
      <c r="C76" s="23"/>
      <c r="D76" s="25"/>
      <c r="E76" s="26"/>
      <c r="G76" s="8"/>
    </row>
    <row r="77" spans="2:7" x14ac:dyDescent="0.2">
      <c r="B77" s="12" t="s">
        <v>72</v>
      </c>
      <c r="C77" s="23"/>
      <c r="D77" s="25"/>
      <c r="E77" s="26"/>
    </row>
    <row r="78" spans="2:7" ht="28.5" x14ac:dyDescent="0.2">
      <c r="B78" s="21" t="s">
        <v>76</v>
      </c>
      <c r="C78" s="23"/>
      <c r="D78" s="25"/>
      <c r="E78" s="26"/>
      <c r="G78" s="8"/>
    </row>
    <row r="79" spans="2:7" ht="57" x14ac:dyDescent="0.2">
      <c r="B79" s="21" t="s">
        <v>71</v>
      </c>
      <c r="C79" s="23"/>
      <c r="D79" s="25" t="e">
        <f>VLOOKUP(C79,'Drop Down Lists'!$K$1:$L$5,2, FALSE)</f>
        <v>#N/A</v>
      </c>
      <c r="E79" s="26"/>
      <c r="G79" s="8"/>
    </row>
    <row r="80" spans="2:7" x14ac:dyDescent="0.2">
      <c r="B80" s="39" t="str">
        <f>IF(C76="AusIMM Fellow of a different discipline","Sponsor CV should be assessed as part of this application",IF(C76="AusIMM Member","Sponsor CV should be assessed as part of this application",IF(C76="Chartered equivalent with other schemes","Sponsor CV should be assessed as part of this application",IF(C76="Member of other schemes","Sponsor CV should be assessed as part of this application",IF(C76="None of the above","Sponsor CV should be assessed as part of this application","")))))</f>
        <v/>
      </c>
      <c r="D80" s="27"/>
      <c r="E80" s="27"/>
    </row>
    <row r="81" spans="2:5" x14ac:dyDescent="0.2">
      <c r="D81" s="27"/>
      <c r="E81" s="27"/>
    </row>
    <row r="82" spans="2:5" ht="15" x14ac:dyDescent="0.2">
      <c r="B82" s="28" t="s">
        <v>110</v>
      </c>
      <c r="D82" s="27"/>
      <c r="E82" s="27"/>
    </row>
    <row r="83" spans="2:5" ht="42.75" x14ac:dyDescent="0.2">
      <c r="B83" s="21" t="s">
        <v>95</v>
      </c>
      <c r="C83" s="40">
        <f>IF(C59&lt;&gt;C15,0,1)+IF(C66&lt;&gt;C15,0,1)+IF(C74&lt;&gt;C15, 0,1)</f>
        <v>3</v>
      </c>
      <c r="D83" s="27"/>
      <c r="E83" s="16" t="s">
        <v>111</v>
      </c>
    </row>
    <row r="84" spans="2:5" ht="85.5" x14ac:dyDescent="0.2">
      <c r="B84" s="21" t="s">
        <v>96</v>
      </c>
      <c r="C84" s="40">
        <f>COUNTIF(C62,"Yes")+COUNTIF(C69,"Yes")+COUNTIF(C77,"Yes")</f>
        <v>0</v>
      </c>
      <c r="E84" s="16" t="s">
        <v>112</v>
      </c>
    </row>
    <row r="85" spans="2:5" ht="28.5" x14ac:dyDescent="0.2">
      <c r="B85" s="21" t="s">
        <v>99</v>
      </c>
      <c r="C85" s="40">
        <f>IF((COUNTIF(C70,"No")+COUNTIF(C78,"No"))&lt;&gt;0,COUNTIF(C70,"No")+COUNTIF(C78,"No")+1,0)</f>
        <v>0</v>
      </c>
      <c r="E85" s="16" t="s">
        <v>98</v>
      </c>
    </row>
    <row r="86" spans="2:5" x14ac:dyDescent="0.2">
      <c r="B86" s="21" t="s">
        <v>73</v>
      </c>
      <c r="C86" s="40" t="e">
        <f>D60+D67+D75</f>
        <v>#N/A</v>
      </c>
      <c r="E86" s="16"/>
    </row>
    <row r="87" spans="2:5" x14ac:dyDescent="0.2">
      <c r="B87" s="21" t="s">
        <v>74</v>
      </c>
      <c r="C87" s="40" t="e">
        <f>D63+D71+D79</f>
        <v>#N/A</v>
      </c>
      <c r="E87" s="16"/>
    </row>
    <row r="88" spans="2:5" x14ac:dyDescent="0.2">
      <c r="B88" s="27"/>
    </row>
    <row r="89" spans="2:5" ht="15" x14ac:dyDescent="0.2">
      <c r="B89" s="11" t="s">
        <v>77</v>
      </c>
      <c r="C89" s="41">
        <f>DATE(YEAR($C$17) - 3, MONTH($C$17), DAY($C$17))+DAY(1)</f>
        <v>43374</v>
      </c>
      <c r="D89" s="41">
        <f>C17</f>
        <v>44469</v>
      </c>
      <c r="E89" s="10" t="s">
        <v>128</v>
      </c>
    </row>
    <row r="90" spans="2:5" ht="28.5" x14ac:dyDescent="0.2">
      <c r="B90" s="12"/>
      <c r="C90" s="30" t="s">
        <v>1</v>
      </c>
      <c r="D90" s="30" t="s">
        <v>0</v>
      </c>
      <c r="E90" s="12" t="s">
        <v>2</v>
      </c>
    </row>
    <row r="91" spans="2:5" ht="28.5" x14ac:dyDescent="0.2">
      <c r="B91" s="21" t="s">
        <v>78</v>
      </c>
      <c r="C91" s="26"/>
      <c r="D91" s="26"/>
      <c r="E91" s="26"/>
    </row>
    <row r="92" spans="2:5" ht="28.5" x14ac:dyDescent="0.2">
      <c r="B92" s="21" t="s">
        <v>79</v>
      </c>
      <c r="C92" s="26"/>
      <c r="D92" s="26"/>
      <c r="E92" s="26"/>
    </row>
    <row r="93" spans="2:5" ht="28.5" x14ac:dyDescent="0.2">
      <c r="B93" s="21" t="s">
        <v>80</v>
      </c>
      <c r="C93" s="26"/>
      <c r="D93" s="26"/>
      <c r="E93" s="26"/>
    </row>
    <row r="94" spans="2:5" ht="28.5" x14ac:dyDescent="0.2">
      <c r="B94" s="21" t="s">
        <v>81</v>
      </c>
      <c r="C94" s="26"/>
      <c r="D94" s="26"/>
      <c r="E94" s="26"/>
    </row>
    <row r="95" spans="2:5" ht="28.5" x14ac:dyDescent="0.2">
      <c r="B95" s="21" t="s">
        <v>82</v>
      </c>
      <c r="C95" s="26"/>
      <c r="D95" s="26"/>
      <c r="E95" s="26"/>
    </row>
    <row r="96" spans="2:5" ht="28.5" x14ac:dyDescent="0.2">
      <c r="B96" s="21" t="s">
        <v>83</v>
      </c>
      <c r="C96" s="26"/>
      <c r="D96" s="26"/>
      <c r="E96" s="26"/>
    </row>
    <row r="97" spans="2:7" ht="28.5" x14ac:dyDescent="0.2">
      <c r="B97" s="21" t="s">
        <v>85</v>
      </c>
      <c r="C97" s="26"/>
      <c r="D97" s="26"/>
      <c r="E97" s="26"/>
    </row>
    <row r="98" spans="2:7" ht="28.5" x14ac:dyDescent="0.2">
      <c r="B98" s="21" t="s">
        <v>84</v>
      </c>
      <c r="C98" s="26"/>
      <c r="D98" s="26"/>
      <c r="E98" s="26"/>
    </row>
    <row r="99" spans="2:7" ht="28.5" x14ac:dyDescent="0.2">
      <c r="B99" s="21" t="s">
        <v>86</v>
      </c>
      <c r="C99" s="26"/>
      <c r="D99" s="26"/>
      <c r="E99" s="26"/>
    </row>
    <row r="100" spans="2:7" ht="28.5" x14ac:dyDescent="0.2">
      <c r="B100" s="21" t="s">
        <v>87</v>
      </c>
      <c r="C100" s="26"/>
      <c r="D100" s="26"/>
      <c r="E100" s="26"/>
    </row>
    <row r="101" spans="2:7" ht="15" x14ac:dyDescent="0.2">
      <c r="B101" s="31" t="s">
        <v>3</v>
      </c>
      <c r="C101" s="42">
        <f>SUM(C91:C100)</f>
        <v>0</v>
      </c>
      <c r="D101" s="42">
        <f>SUM(D91:D100)</f>
        <v>0</v>
      </c>
      <c r="E101" s="32"/>
    </row>
    <row r="102" spans="2:7" x14ac:dyDescent="0.2">
      <c r="B102" s="27"/>
    </row>
    <row r="103" spans="2:7" x14ac:dyDescent="0.2">
      <c r="B103" s="12" t="s">
        <v>11</v>
      </c>
      <c r="C103" s="43" t="str">
        <f>IF(D101&gt;=150,"Yes","No")</f>
        <v>No</v>
      </c>
      <c r="D103" s="10"/>
      <c r="E103" s="12" t="s">
        <v>2</v>
      </c>
    </row>
    <row r="104" spans="2:7" ht="71.25" x14ac:dyDescent="0.2">
      <c r="B104" s="21" t="s">
        <v>136</v>
      </c>
      <c r="C104" s="23"/>
      <c r="D104" s="33" t="s">
        <v>8</v>
      </c>
      <c r="E104" s="23"/>
      <c r="G104" s="34"/>
    </row>
    <row r="105" spans="2:7" ht="88.5" x14ac:dyDescent="0.2">
      <c r="B105" s="21" t="s">
        <v>145</v>
      </c>
      <c r="C105" s="23"/>
      <c r="D105" s="33" t="s">
        <v>8</v>
      </c>
      <c r="E105" s="23"/>
      <c r="G105" s="34"/>
    </row>
    <row r="106" spans="2:7" ht="99.75" x14ac:dyDescent="0.2">
      <c r="B106" s="21" t="s">
        <v>97</v>
      </c>
      <c r="C106" s="36"/>
      <c r="D106" s="35"/>
      <c r="E106" s="23"/>
    </row>
    <row r="108" spans="2:7" ht="15" x14ac:dyDescent="0.2">
      <c r="B108" s="11" t="s">
        <v>88</v>
      </c>
    </row>
    <row r="109" spans="2:7" x14ac:dyDescent="0.2">
      <c r="B109" s="21" t="s">
        <v>113</v>
      </c>
      <c r="C109" s="44" t="str">
        <f>IF(C54="","",C54)</f>
        <v/>
      </c>
    </row>
    <row r="110" spans="2:7" x14ac:dyDescent="0.2">
      <c r="B110" s="21" t="s">
        <v>114</v>
      </c>
      <c r="C110" s="44" t="str">
        <f>IF(C75="","",D60+D67+D75)</f>
        <v/>
      </c>
    </row>
    <row r="111" spans="2:7" x14ac:dyDescent="0.2">
      <c r="B111" s="21" t="s">
        <v>115</v>
      </c>
      <c r="C111" s="44" t="str">
        <f>IF(C79="","",D63+D71+D79)</f>
        <v/>
      </c>
    </row>
    <row r="112" spans="2:7" x14ac:dyDescent="0.2">
      <c r="B112" s="21" t="s">
        <v>116</v>
      </c>
      <c r="C112" s="44" t="str">
        <f>IF(C106="","",C106)</f>
        <v/>
      </c>
    </row>
    <row r="113" spans="2:5" ht="15" x14ac:dyDescent="0.2">
      <c r="B113" s="47" t="s">
        <v>89</v>
      </c>
      <c r="C113" s="46">
        <f>SUM(C109:C112)</f>
        <v>0</v>
      </c>
    </row>
    <row r="114" spans="2:5" ht="28.5" x14ac:dyDescent="0.2">
      <c r="B114" s="21" t="s">
        <v>134</v>
      </c>
      <c r="C114" s="44" t="str">
        <f>IF(C106="","",IF(C106&gt;0,"Yes","No"))</f>
        <v/>
      </c>
    </row>
    <row r="115" spans="2:5" ht="99.75" x14ac:dyDescent="0.2">
      <c r="B115" s="21" t="s">
        <v>135</v>
      </c>
      <c r="C115" s="58" t="str">
        <f>IF(C114="","",IF(C114="No","REJECT",IF(C113&gt;75,"APPROVE",IF(C113&gt;50,"INTERVIEW","REJECT"))))</f>
        <v/>
      </c>
      <c r="D115" s="10" t="s">
        <v>125</v>
      </c>
      <c r="E115" s="11"/>
    </row>
    <row r="116" spans="2:5" ht="15" x14ac:dyDescent="0.2">
      <c r="B116" s="21" t="s">
        <v>123</v>
      </c>
      <c r="C116" s="58" t="str">
        <f>IF(C114="","",IF(C114="No","REJECT",IF(C113&gt;75,"INTERVIEW",IF(C113&gt;50,"INTERVIEW","REJECT"))))</f>
        <v/>
      </c>
      <c r="D116" s="10" t="s">
        <v>125</v>
      </c>
      <c r="E116" s="11"/>
    </row>
    <row r="117" spans="2:5" ht="75" customHeight="1" x14ac:dyDescent="0.2">
      <c r="B117" s="21" t="s">
        <v>100</v>
      </c>
      <c r="C117" s="61"/>
      <c r="D117" s="62"/>
      <c r="E117" s="62"/>
    </row>
    <row r="118" spans="2:5" x14ac:dyDescent="0.2">
      <c r="B118" s="12" t="s">
        <v>90</v>
      </c>
      <c r="C118" s="15"/>
    </row>
  </sheetData>
  <sheetProtection sheet="1" formatCells="0" formatColumns="0" formatRows="0"/>
  <mergeCells count="10">
    <mergeCell ref="B3:E3"/>
    <mergeCell ref="C55:E55"/>
    <mergeCell ref="C30:E30"/>
    <mergeCell ref="C117:E117"/>
    <mergeCell ref="B20:C20"/>
    <mergeCell ref="B21:C21"/>
    <mergeCell ref="B22:C22"/>
    <mergeCell ref="C41:E41"/>
    <mergeCell ref="C48:E48"/>
    <mergeCell ref="C36:C39"/>
  </mergeCells>
  <conditionalFormatting sqref="C95:D95">
    <cfRule type="cellIs" dxfId="3" priority="4" operator="greaterThan">
      <formula>45</formula>
    </cfRule>
  </conditionalFormatting>
  <conditionalFormatting sqref="C96:D96">
    <cfRule type="cellIs" dxfId="2" priority="3" operator="greaterThan">
      <formula>52.5</formula>
    </cfRule>
  </conditionalFormatting>
  <conditionalFormatting sqref="C98:D98">
    <cfRule type="cellIs" dxfId="1" priority="2" operator="greaterThan">
      <formula>52.5</formula>
    </cfRule>
  </conditionalFormatting>
  <conditionalFormatting sqref="C97:D97">
    <cfRule type="cellIs" dxfId="0" priority="1" operator="greaterThan">
      <formula>30</formula>
    </cfRule>
  </conditionalFormatting>
  <hyperlinks>
    <hyperlink ref="B37" r:id="rId1" location=":~:text=Engineers%20Australia%20is%20the%20trusted%20accreditation%20authority%20for,of%20Professional%20Engineer%2C%20Engineering%20Technologist%20and%20Engineering%20Associate." xr:uid="{13B3379F-1608-4CE2-BE3A-9F3781DE1D47}"/>
    <hyperlink ref="B39" r:id="rId2" xr:uid="{0B577EB1-3262-4568-ABC4-79AF3045BC97}"/>
  </hyperlinks>
  <pageMargins left="0.7" right="0.7" top="0.75" bottom="0.75" header="0.3" footer="0.3"/>
  <pageSetup paperSize="9" scale="26" fitToHeight="0" orientation="portrait" horizontalDpi="300" verticalDpi="300" r:id="rId3"/>
  <ignoredErrors>
    <ignoredError sqref="E47 C83:C84" unlockedFormula="1"/>
    <ignoredError sqref="D79 D67 D71 D63 D60 D75 C86:C87" evalError="1"/>
    <ignoredError sqref="C113" evalError="1" unlockedFormula="1"/>
  </ignoredErrors>
  <drawing r:id="rId4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83034B5A-C945-4080-ABD4-C0401F95E9A4}">
          <x14:formula1>
            <xm:f>'Drop Down Lists'!$D$1:$D$3</xm:f>
          </x14:formula1>
          <xm:sqref>C76:C78 C46 C61:C62 C68:C70 C52:C53</xm:sqref>
        </x14:dataValidation>
        <x14:dataValidation type="list" allowBlank="1" showInputMessage="1" showErrorMessage="1" xr:uid="{BC1A443D-954C-440C-9A80-D69FA35AB2FE}">
          <x14:formula1>
            <xm:f>'Drop Down Lists'!$C$1:$C$4</xm:f>
          </x14:formula1>
          <xm:sqref>D20</xm:sqref>
        </x14:dataValidation>
        <x14:dataValidation type="list" allowBlank="1" showInputMessage="1" showErrorMessage="1" xr:uid="{096ABC40-B122-4E4F-87D8-FEAE75F862F9}">
          <x14:formula1>
            <xm:f>'Drop Down Lists'!$A$1:$A$8</xm:f>
          </x14:formula1>
          <xm:sqref>C15 C47 C66 C74 C59</xm:sqref>
        </x14:dataValidation>
        <x14:dataValidation type="list" allowBlank="1" showInputMessage="1" showErrorMessage="1" xr:uid="{8CB18188-7305-4B2D-8B13-4682C0B0A265}">
          <x14:formula1>
            <xm:f>'Drop Down Lists'!$B$1:$B$4</xm:f>
          </x14:formula1>
          <xm:sqref>C16</xm:sqref>
        </x14:dataValidation>
        <x14:dataValidation type="list" allowBlank="1" showInputMessage="1" showErrorMessage="1" xr:uid="{4AF22E15-ADE8-4526-B265-A49EE026E0BD}">
          <x14:formula1>
            <xm:f>'Drop Down Lists'!$E$1:$E$3</xm:f>
          </x14:formula1>
          <xm:sqref>C28</xm:sqref>
        </x14:dataValidation>
        <x14:dataValidation type="list" allowBlank="1" showInputMessage="1" showErrorMessage="1" xr:uid="{83700F64-2A96-4AA2-9DBE-F71153CF5485}">
          <x14:formula1>
            <xm:f>'Drop Down Lists'!$G$1:$G$6</xm:f>
          </x14:formula1>
          <xm:sqref>C35</xm:sqref>
        </x14:dataValidation>
        <x14:dataValidation type="list" allowBlank="1" showInputMessage="1" showErrorMessage="1" xr:uid="{1EB3C16D-7654-4B08-900A-A13D778A4143}">
          <x14:formula1>
            <xm:f>'Drop Down Lists'!$F$1:$F$6</xm:f>
          </x14:formula1>
          <xm:sqref>C34</xm:sqref>
        </x14:dataValidation>
        <x14:dataValidation type="list" allowBlank="1" showInputMessage="1" showErrorMessage="1" xr:uid="{A40A1E4F-4B1F-493E-9F48-E7F6BBAA8F3B}">
          <x14:formula1>
            <xm:f>'Drop Down Lists'!$K$1:$K$5</xm:f>
          </x14:formula1>
          <xm:sqref>C63 C71 C82 C79</xm:sqref>
        </x14:dataValidation>
        <x14:dataValidation type="list" allowBlank="1" showInputMessage="1" showErrorMessage="1" xr:uid="{DA9CB6B2-9F66-43CB-8082-7880DA02FEC8}">
          <x14:formula1>
            <xm:f>'Drop Down Lists'!$H$1:$H$3</xm:f>
          </x14:formula1>
          <xm:sqref>C54</xm:sqref>
        </x14:dataValidation>
        <x14:dataValidation type="list" allowBlank="1" showInputMessage="1" showErrorMessage="1" xr:uid="{D67B3C21-BB5E-47B6-B377-6F646A0A5D95}">
          <x14:formula1>
            <xm:f>'Drop Down Lists'!$D$1:$D$2</xm:f>
          </x14:formula1>
          <xm:sqref>D21</xm:sqref>
        </x14:dataValidation>
        <x14:dataValidation type="list" allowBlank="1" showInputMessage="1" showErrorMessage="1" xr:uid="{214C0925-F0A5-4D14-B4F2-28200136AFB4}">
          <x14:formula1>
            <xm:f>'Drop Down Lists'!$D$1:$D$4</xm:f>
          </x14:formula1>
          <xm:sqref>C104:C105 C36</xm:sqref>
        </x14:dataValidation>
        <x14:dataValidation type="list" allowBlank="1" showInputMessage="1" showErrorMessage="1" xr:uid="{190BEC5A-50E1-44B4-AF18-762266D3C358}">
          <x14:formula1>
            <xm:f>'Drop Down Lists'!$I$1:$I$11</xm:f>
          </x14:formula1>
          <xm:sqref>C67 C75 C60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F0F45-482F-48DD-964C-C61AC2A771F5}">
  <dimension ref="A1:A18"/>
  <sheetViews>
    <sheetView workbookViewId="0"/>
  </sheetViews>
  <sheetFormatPr defaultRowHeight="15" x14ac:dyDescent="0.25"/>
  <cols>
    <col min="1" max="1" width="186.85546875" customWidth="1"/>
  </cols>
  <sheetData>
    <row r="1" spans="1:1" x14ac:dyDescent="0.25">
      <c r="A1" s="6" t="s">
        <v>55</v>
      </c>
    </row>
    <row r="3" spans="1:1" ht="25.5" x14ac:dyDescent="0.25">
      <c r="A3" s="4" t="s">
        <v>41</v>
      </c>
    </row>
    <row r="4" spans="1:1" x14ac:dyDescent="0.25">
      <c r="A4" s="4"/>
    </row>
    <row r="5" spans="1:1" x14ac:dyDescent="0.25">
      <c r="A5" s="4" t="s">
        <v>53</v>
      </c>
    </row>
    <row r="6" spans="1:1" s="5" customFormat="1" ht="12.75" x14ac:dyDescent="0.25">
      <c r="A6" s="5" t="s">
        <v>54</v>
      </c>
    </row>
    <row r="7" spans="1:1" s="5" customFormat="1" ht="12.75" x14ac:dyDescent="0.25">
      <c r="A7" s="5" t="s">
        <v>52</v>
      </c>
    </row>
    <row r="8" spans="1:1" s="5" customFormat="1" ht="12.75" x14ac:dyDescent="0.25">
      <c r="A8" s="5" t="s">
        <v>51</v>
      </c>
    </row>
    <row r="9" spans="1:1" s="5" customFormat="1" ht="12.75" x14ac:dyDescent="0.25">
      <c r="A9" s="5" t="s">
        <v>50</v>
      </c>
    </row>
    <row r="10" spans="1:1" s="5" customFormat="1" ht="12.75" x14ac:dyDescent="0.25">
      <c r="A10" s="5" t="s">
        <v>49</v>
      </c>
    </row>
    <row r="11" spans="1:1" x14ac:dyDescent="0.25">
      <c r="A11" s="4"/>
    </row>
    <row r="12" spans="1:1" x14ac:dyDescent="0.25">
      <c r="A12" s="3" t="s">
        <v>48</v>
      </c>
    </row>
    <row r="13" spans="1:1" x14ac:dyDescent="0.25">
      <c r="A13" s="5" t="s">
        <v>42</v>
      </c>
    </row>
    <row r="14" spans="1:1" x14ac:dyDescent="0.25">
      <c r="A14" s="5" t="s">
        <v>43</v>
      </c>
    </row>
    <row r="15" spans="1:1" x14ac:dyDescent="0.25">
      <c r="A15" s="5" t="s">
        <v>44</v>
      </c>
    </row>
    <row r="16" spans="1:1" x14ac:dyDescent="0.25">
      <c r="A16" s="5" t="s">
        <v>45</v>
      </c>
    </row>
    <row r="17" spans="1:1" x14ac:dyDescent="0.25">
      <c r="A17" s="5" t="s">
        <v>46</v>
      </c>
    </row>
    <row r="18" spans="1:1" x14ac:dyDescent="0.25">
      <c r="A18" s="5" t="s">
        <v>47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9A6B2-F83E-49B6-9C51-863B1CEA59EA}">
  <dimension ref="A1:L12"/>
  <sheetViews>
    <sheetView workbookViewId="0"/>
  </sheetViews>
  <sheetFormatPr defaultRowHeight="15" x14ac:dyDescent="0.25"/>
  <cols>
    <col min="1" max="1" width="20.85546875" style="2" customWidth="1"/>
    <col min="2" max="2" width="10.28515625" style="2" customWidth="1"/>
    <col min="3" max="3" width="15.7109375" style="2" customWidth="1"/>
    <col min="4" max="4" width="4.5703125" style="2" customWidth="1"/>
    <col min="5" max="5" width="4" style="2" customWidth="1"/>
    <col min="6" max="7" width="54.7109375" style="2" customWidth="1"/>
    <col min="8" max="8" width="3" style="2" customWidth="1"/>
    <col min="9" max="9" width="38.7109375" style="2" customWidth="1"/>
    <col min="10" max="10" width="3" style="2" bestFit="1" customWidth="1"/>
    <col min="11" max="11" width="58.140625" style="2" customWidth="1"/>
    <col min="12" max="12" width="3" style="2" bestFit="1" customWidth="1"/>
    <col min="13" max="16384" width="9.140625" style="2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2" x14ac:dyDescent="0.25">
      <c r="A2" s="1" t="s">
        <v>20</v>
      </c>
      <c r="B2" s="1" t="s">
        <v>12</v>
      </c>
      <c r="C2" s="1" t="s">
        <v>16</v>
      </c>
      <c r="D2" s="1" t="s">
        <v>6</v>
      </c>
      <c r="E2" s="1" t="s">
        <v>7</v>
      </c>
      <c r="F2" s="1" t="s">
        <v>35</v>
      </c>
      <c r="G2" s="1" t="s">
        <v>35</v>
      </c>
      <c r="H2" s="1">
        <v>10</v>
      </c>
      <c r="I2" s="1" t="s">
        <v>117</v>
      </c>
      <c r="J2" s="1">
        <v>10</v>
      </c>
      <c r="K2" s="1" t="s">
        <v>64</v>
      </c>
      <c r="L2" s="2">
        <v>10</v>
      </c>
    </row>
    <row r="3" spans="1:12" x14ac:dyDescent="0.25">
      <c r="A3" s="1" t="s">
        <v>21</v>
      </c>
      <c r="B3" s="1" t="s">
        <v>13</v>
      </c>
      <c r="C3" s="1" t="s">
        <v>17</v>
      </c>
      <c r="D3" s="1" t="s">
        <v>7</v>
      </c>
      <c r="E3" s="1" t="s">
        <v>6</v>
      </c>
      <c r="F3" s="1" t="s">
        <v>36</v>
      </c>
      <c r="G3" s="1" t="s">
        <v>39</v>
      </c>
      <c r="H3" s="1">
        <v>0</v>
      </c>
      <c r="I3" s="1" t="s">
        <v>118</v>
      </c>
      <c r="J3" s="1">
        <v>9</v>
      </c>
      <c r="K3" s="1" t="s">
        <v>65</v>
      </c>
      <c r="L3" s="2">
        <v>7</v>
      </c>
    </row>
    <row r="4" spans="1:12" x14ac:dyDescent="0.25">
      <c r="A4" s="1" t="s">
        <v>22</v>
      </c>
      <c r="B4" s="1" t="s">
        <v>33</v>
      </c>
      <c r="C4" s="1" t="s">
        <v>18</v>
      </c>
      <c r="D4" s="1" t="s">
        <v>38</v>
      </c>
      <c r="E4" s="1"/>
      <c r="F4" s="1" t="s">
        <v>37</v>
      </c>
      <c r="G4" s="1" t="s">
        <v>40</v>
      </c>
      <c r="H4" s="1"/>
      <c r="I4" s="1" t="s">
        <v>119</v>
      </c>
      <c r="J4" s="1">
        <v>9</v>
      </c>
      <c r="K4" s="1" t="s">
        <v>132</v>
      </c>
      <c r="L4" s="2">
        <v>4</v>
      </c>
    </row>
    <row r="5" spans="1:12" x14ac:dyDescent="0.25">
      <c r="A5" s="1" t="s">
        <v>23</v>
      </c>
      <c r="B5" s="1"/>
      <c r="C5" s="1"/>
      <c r="D5" s="1"/>
      <c r="E5" s="1"/>
      <c r="F5" s="1" t="s">
        <v>133</v>
      </c>
      <c r="G5" s="1" t="s">
        <v>133</v>
      </c>
      <c r="H5" s="1"/>
      <c r="I5" s="1" t="s">
        <v>120</v>
      </c>
      <c r="J5" s="1">
        <v>8</v>
      </c>
      <c r="K5" s="1" t="s">
        <v>66</v>
      </c>
      <c r="L5" s="2">
        <v>0</v>
      </c>
    </row>
    <row r="6" spans="1:12" x14ac:dyDescent="0.25">
      <c r="A6" s="1" t="s">
        <v>24</v>
      </c>
      <c r="B6" s="1"/>
      <c r="C6" s="1"/>
      <c r="D6" s="1"/>
      <c r="E6" s="1"/>
      <c r="F6" s="1" t="s">
        <v>38</v>
      </c>
      <c r="G6" s="1" t="s">
        <v>38</v>
      </c>
      <c r="H6" s="1"/>
      <c r="I6" s="2" t="s">
        <v>143</v>
      </c>
      <c r="J6" s="1">
        <v>7</v>
      </c>
      <c r="K6" s="1"/>
    </row>
    <row r="7" spans="1:12" x14ac:dyDescent="0.25">
      <c r="A7" s="1" t="s">
        <v>25</v>
      </c>
      <c r="B7" s="1"/>
      <c r="C7" s="1"/>
      <c r="D7" s="1"/>
      <c r="E7" s="1"/>
      <c r="F7" s="1"/>
      <c r="G7" s="1"/>
      <c r="H7" s="1"/>
      <c r="I7" s="2" t="s">
        <v>144</v>
      </c>
      <c r="J7" s="1">
        <v>7</v>
      </c>
      <c r="K7" s="1"/>
    </row>
    <row r="8" spans="1:12" x14ac:dyDescent="0.25">
      <c r="A8" s="1" t="s">
        <v>26</v>
      </c>
      <c r="B8" s="1"/>
      <c r="C8" s="1"/>
      <c r="D8" s="1"/>
      <c r="E8" s="1"/>
      <c r="F8" s="1"/>
      <c r="G8" s="1"/>
      <c r="H8" s="1"/>
      <c r="I8" s="1" t="s">
        <v>121</v>
      </c>
      <c r="J8" s="1">
        <v>6</v>
      </c>
    </row>
    <row r="9" spans="1:12" x14ac:dyDescent="0.25">
      <c r="F9" s="1"/>
      <c r="H9" s="1"/>
      <c r="I9" s="1" t="s">
        <v>59</v>
      </c>
      <c r="J9" s="1">
        <v>8</v>
      </c>
    </row>
    <row r="10" spans="1:12" x14ac:dyDescent="0.25">
      <c r="H10" s="1"/>
      <c r="I10" s="1" t="s">
        <v>122</v>
      </c>
      <c r="J10" s="2">
        <v>2</v>
      </c>
    </row>
    <row r="11" spans="1:12" x14ac:dyDescent="0.25">
      <c r="H11" s="1"/>
      <c r="I11" s="1" t="s">
        <v>60</v>
      </c>
      <c r="J11" s="2">
        <v>0</v>
      </c>
    </row>
    <row r="12" spans="1:12" x14ac:dyDescent="0.25">
      <c r="H12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</vt:lpstr>
      <vt:lpstr>Conflict of Interest</vt:lpstr>
      <vt:lpstr>Drop Down Lists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Bray</dc:creator>
  <cp:lastModifiedBy>Linda Bray</cp:lastModifiedBy>
  <cp:lastPrinted>2021-10-11T23:05:34Z</cp:lastPrinted>
  <dcterms:created xsi:type="dcterms:W3CDTF">2021-10-05T10:14:58Z</dcterms:created>
  <dcterms:modified xsi:type="dcterms:W3CDTF">2021-12-06T01:57:13Z</dcterms:modified>
</cp:coreProperties>
</file>